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My Documents\Word\Projekty\Erasmum_VET_BIH\Deliverables\DeliverableD4_1\"/>
    </mc:Choice>
  </mc:AlternateContent>
  <xr:revisionPtr revIDLastSave="0" documentId="13_ncr:1_{772E87AC-76F8-4244-AE57-C0EF717FE8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sclaimer" sheetId="9" r:id="rId1"/>
    <sheet name="Calibration solutions" sheetId="4" r:id="rId2"/>
    <sheet name="Calibration curve" sheetId="8" r:id="rId3"/>
  </sheets>
  <definedNames>
    <definedName name="_Ref434062703" localSheetId="2">'Calibration curve'!$A$3</definedName>
    <definedName name="_Ref511550383" localSheetId="1">'Calibration solutions'!$A$11</definedName>
    <definedName name="d1Vn">#REF!</definedName>
    <definedName name="d2pHn">#REF!</definedName>
    <definedName name="_xlnm.Print_Area" localSheetId="2">'Calibration curve'!$A$1:$U$29</definedName>
    <definedName name="_xlnm.Print_Area" localSheetId="1">'Calibration solutions'!$A$1:$F$44</definedName>
    <definedName name="V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4" l="1"/>
  <c r="C37" i="4"/>
  <c r="C43" i="4"/>
  <c r="C29" i="4" l="1"/>
  <c r="C14" i="4"/>
  <c r="C21" i="8"/>
  <c r="B21" i="8"/>
  <c r="C27" i="8" s="1"/>
  <c r="E27" i="8" s="1"/>
  <c r="F27" i="8" s="1"/>
  <c r="A21" i="8"/>
  <c r="C26" i="8" l="1"/>
  <c r="E26" i="8" s="1"/>
  <c r="F26" i="8" s="1"/>
  <c r="C28" i="8"/>
  <c r="E28" i="8" s="1"/>
  <c r="F28" i="8" s="1"/>
  <c r="C16" i="4"/>
  <c r="C17" i="4"/>
  <c r="C18" i="4"/>
  <c r="C19" i="4"/>
  <c r="C15" i="4"/>
</calcChain>
</file>

<file path=xl/sharedStrings.xml><?xml version="1.0" encoding="utf-8"?>
<sst xmlns="http://schemas.openxmlformats.org/spreadsheetml/2006/main" count="85" uniqueCount="66">
  <si>
    <t>Standard</t>
  </si>
  <si>
    <t>a</t>
  </si>
  <si>
    <t>b</t>
  </si>
  <si>
    <t>Sample</t>
  </si>
  <si>
    <t>Concentration of stock solution</t>
  </si>
  <si>
    <t>Volume of stock solution</t>
  </si>
  <si>
    <t>ml</t>
  </si>
  <si>
    <t>Quantity</t>
  </si>
  <si>
    <t>Unit</t>
  </si>
  <si>
    <t>Value</t>
  </si>
  <si>
    <t>(ml)</t>
  </si>
  <si>
    <t>A</t>
  </si>
  <si>
    <t>S1</t>
  </si>
  <si>
    <t>S2</t>
  </si>
  <si>
    <t>S3</t>
  </si>
  <si>
    <r>
      <t>(mg.dl</t>
    </r>
    <r>
      <rPr>
        <b/>
        <vertAlign val="superscript"/>
        <sz val="11"/>
        <color theme="1"/>
        <rFont val="Calibri"/>
        <family val="2"/>
        <charset val="238"/>
        <scheme val="minor"/>
      </rPr>
      <t>-1</t>
    </r>
    <r>
      <rPr>
        <b/>
        <sz val="11"/>
        <color theme="1"/>
        <rFont val="Calibri"/>
        <family val="2"/>
        <charset val="238"/>
        <scheme val="minor"/>
      </rPr>
      <t>)</t>
    </r>
  </si>
  <si>
    <t>Name</t>
  </si>
  <si>
    <r>
      <t>(g.dl</t>
    </r>
    <r>
      <rPr>
        <b/>
        <vertAlign val="superscript"/>
        <sz val="11"/>
        <color theme="1"/>
        <rFont val="Calibri"/>
        <family val="2"/>
        <charset val="238"/>
        <scheme val="minor"/>
      </rPr>
      <t>-1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</si>
  <si>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mg.dl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</si>
  <si>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Determination of sucrose in soft drinks (DNSA method)</t>
  </si>
  <si>
    <t>Calibration solutions</t>
  </si>
  <si>
    <t>Insert graph here.</t>
  </si>
  <si>
    <t xml:space="preserve">Table 2 Preparing calibration solutions </t>
  </si>
  <si>
    <r>
      <t>c</t>
    </r>
    <r>
      <rPr>
        <b/>
        <vertAlign val="subscript"/>
        <sz val="11"/>
        <color theme="1"/>
        <rFont val="Calibri"/>
        <family val="2"/>
        <charset val="238"/>
        <scheme val="minor"/>
      </rPr>
      <t>m</t>
    </r>
  </si>
  <si>
    <t>V(ss)</t>
  </si>
  <si>
    <r>
      <t>c</t>
    </r>
    <r>
      <rPr>
        <vertAlign val="subscript"/>
        <sz val="11"/>
        <color theme="1"/>
        <rFont val="Calibri"/>
        <family val="2"/>
        <charset val="238"/>
        <scheme val="minor"/>
      </rPr>
      <t>m</t>
    </r>
  </si>
  <si>
    <t>Table 5 Absorbance of standards</t>
  </si>
  <si>
    <t>Table 6 Absorbance of standards</t>
  </si>
  <si>
    <t xml:space="preserve">Name </t>
  </si>
  <si>
    <t>Table 7 Parameters of linear regression</t>
  </si>
  <si>
    <t>Table 8 Concentrations of sugar in soft drink samples</t>
  </si>
  <si>
    <r>
      <t>c</t>
    </r>
    <r>
      <rPr>
        <b/>
        <vertAlign val="subscript"/>
        <sz val="11"/>
        <color theme="1"/>
        <rFont val="Calibri"/>
        <family val="2"/>
        <charset val="238"/>
        <scheme val="minor"/>
      </rPr>
      <t>m</t>
    </r>
    <r>
      <rPr>
        <b/>
        <sz val="11"/>
        <color theme="1"/>
        <rFont val="Calibri"/>
        <family val="2"/>
        <charset val="238"/>
        <scheme val="minor"/>
      </rPr>
      <t>(diluted)</t>
    </r>
  </si>
  <si>
    <r>
      <t>D</t>
    </r>
    <r>
      <rPr>
        <b/>
        <vertAlign val="subscript"/>
        <sz val="11"/>
        <color theme="1"/>
        <rFont val="Calibri"/>
        <family val="2"/>
        <charset val="238"/>
        <scheme val="minor"/>
      </rPr>
      <t>f</t>
    </r>
  </si>
  <si>
    <r>
      <t>c</t>
    </r>
    <r>
      <rPr>
        <b/>
        <vertAlign val="subscript"/>
        <sz val="11"/>
        <color theme="1"/>
        <rFont val="Calibri"/>
        <family val="2"/>
        <charset val="238"/>
        <scheme val="minor"/>
      </rPr>
      <t>m</t>
    </r>
    <r>
      <rPr>
        <b/>
        <sz val="11"/>
        <color theme="1"/>
        <rFont val="Calibri"/>
        <family val="2"/>
        <charset val="238"/>
        <scheme val="minor"/>
      </rPr>
      <t>(original)</t>
    </r>
  </si>
  <si>
    <r>
      <t>R</t>
    </r>
    <r>
      <rPr>
        <b/>
        <vertAlign val="superscript"/>
        <sz val="11"/>
        <color rgb="FF000000"/>
        <rFont val="Calibri"/>
        <family val="2"/>
        <charset val="238"/>
        <scheme val="minor"/>
      </rPr>
      <t>2</t>
    </r>
  </si>
  <si>
    <t>Sucrose stock solution</t>
  </si>
  <si>
    <r>
      <t>c</t>
    </r>
    <r>
      <rPr>
        <vertAlign val="subscript"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>(sucrose)</t>
    </r>
  </si>
  <si>
    <t>V(sucrose)</t>
  </si>
  <si>
    <t>m(sucrose)</t>
  </si>
  <si>
    <t>(g)</t>
  </si>
  <si>
    <r>
      <t>(cm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</t>
    </r>
  </si>
  <si>
    <r>
      <t>(mg.l</t>
    </r>
    <r>
      <rPr>
        <vertAlign val="superscript"/>
        <sz val="11"/>
        <color rgb="FFFF0000"/>
        <rFont val="Calibri"/>
        <family val="2"/>
        <charset val="238"/>
        <scheme val="minor"/>
      </rPr>
      <t>-1</t>
    </r>
    <r>
      <rPr>
        <sz val="11"/>
        <color rgb="FFFF0000"/>
        <rFont val="Calibri"/>
        <family val="2"/>
        <charset val="238"/>
        <scheme val="minor"/>
      </rPr>
      <t>)</t>
    </r>
  </si>
  <si>
    <t>Sample diltution</t>
  </si>
  <si>
    <t>V(sample)</t>
  </si>
  <si>
    <t>V(dil. solution)</t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</si>
  <si>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f</t>
    </r>
  </si>
  <si>
    <t>Sodium hydroxide</t>
  </si>
  <si>
    <r>
      <t>mol.dm</t>
    </r>
    <r>
      <rPr>
        <vertAlign val="superscript"/>
        <sz val="11"/>
        <color theme="1"/>
        <rFont val="Calibri"/>
        <family val="2"/>
        <charset val="238"/>
        <scheme val="minor"/>
      </rPr>
      <t>-3</t>
    </r>
  </si>
  <si>
    <r>
      <t>cm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</si>
  <si>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g.mol</t>
    </r>
    <r>
      <rPr>
        <vertAlign val="superscript"/>
        <sz val="11"/>
        <color theme="1"/>
        <rFont val="Calibri"/>
        <family val="2"/>
        <charset val="238"/>
        <scheme val="minor"/>
      </rPr>
      <t>-1</t>
    </r>
  </si>
  <si>
    <t>g</t>
  </si>
  <si>
    <t>Hydrochloric acid</t>
  </si>
  <si>
    <t>V(HCl, diluted)</t>
  </si>
  <si>
    <t>M(HCl)</t>
  </si>
  <si>
    <t>w(36% HCl)</t>
  </si>
  <si>
    <t>V(36% HCl)</t>
  </si>
  <si>
    <r>
      <rPr>
        <sz val="11"/>
        <color theme="1"/>
        <rFont val="Symbol"/>
        <family val="1"/>
        <charset val="2"/>
      </rPr>
      <t>r</t>
    </r>
    <r>
      <rPr>
        <sz val="11"/>
        <color theme="1"/>
        <rFont val="Calibri"/>
        <family val="2"/>
        <charset val="238"/>
        <scheme val="minor"/>
      </rPr>
      <t>(36% HCl)</t>
    </r>
  </si>
  <si>
    <t>c(HCl, diluted)</t>
  </si>
  <si>
    <r>
      <t>cm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</si>
  <si>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g.cm</t>
    </r>
    <r>
      <rPr>
        <vertAlign val="superscript"/>
        <sz val="11"/>
        <color theme="1"/>
        <rFont val="Calibri"/>
        <family val="2"/>
        <charset val="238"/>
        <scheme val="minor"/>
      </rPr>
      <t>-3</t>
    </r>
  </si>
  <si>
    <t>c(NaOH)</t>
  </si>
  <si>
    <t>V(NaOH)</t>
  </si>
  <si>
    <t>M(NaOH)</t>
  </si>
  <si>
    <t>m(NaOH)</t>
  </si>
  <si>
    <t>Preparation of solutions</t>
  </si>
  <si>
    <t>Redbull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</si>
</sst>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11"/>
      <color rgb="FF44546A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vertAlign val="superscript"/>
      <sz val="11"/>
      <color rgb="FFFF0000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/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/>
      <right style="medium">
        <color rgb="FF999999"/>
      </right>
      <top/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2">
    <xf numFmtId="0" fontId="0" fillId="0" borderId="0"/>
    <xf numFmtId="0" fontId="19" fillId="0" borderId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65" fontId="0" fillId="0" borderId="0" xfId="0" applyNumberFormat="1"/>
    <xf numFmtId="164" fontId="0" fillId="0" borderId="0" xfId="0" applyNumberFormat="1"/>
    <xf numFmtId="0" fontId="0" fillId="0" borderId="1" xfId="0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166" fontId="5" fillId="3" borderId="1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/>
    <xf numFmtId="0" fontId="5" fillId="3" borderId="5" xfId="0" applyFont="1" applyFill="1" applyBorder="1" applyAlignment="1">
      <alignment horizontal="center" vertical="center" wrapText="1"/>
    </xf>
    <xf numFmtId="0" fontId="14" fillId="0" borderId="0" xfId="0" applyFont="1"/>
    <xf numFmtId="0" fontId="0" fillId="2" borderId="0" xfId="0" applyFill="1"/>
    <xf numFmtId="0" fontId="15" fillId="3" borderId="0" xfId="0" applyFont="1" applyFill="1"/>
    <xf numFmtId="0" fontId="0" fillId="4" borderId="0" xfId="0" applyFill="1"/>
    <xf numFmtId="166" fontId="15" fillId="3" borderId="0" xfId="0" applyNumberFormat="1" applyFont="1" applyFill="1"/>
    <xf numFmtId="0" fontId="18" fillId="0" borderId="0" xfId="0" applyFont="1"/>
    <xf numFmtId="165" fontId="15" fillId="3" borderId="0" xfId="0" applyNumberFormat="1" applyFont="1" applyFill="1"/>
    <xf numFmtId="0" fontId="5" fillId="2" borderId="11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0" fillId="2" borderId="5" xfId="0" applyFill="1" applyBorder="1" applyAlignment="1">
      <alignment horizontal="center" vertical="center" wrapText="1"/>
    </xf>
    <xf numFmtId="164" fontId="0" fillId="2" borderId="11" xfId="0" applyNumberFormat="1" applyFill="1" applyBorder="1" applyAlignment="1">
      <alignment horizontal="right" vertical="center" wrapText="1"/>
    </xf>
    <xf numFmtId="166" fontId="5" fillId="0" borderId="11" xfId="0" applyNumberFormat="1" applyFont="1" applyBorder="1" applyAlignment="1">
      <alignment horizontal="right" vertical="center" wrapText="1"/>
    </xf>
    <xf numFmtId="0" fontId="19" fillId="0" borderId="0" xfId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álna 2" xfId="1" xr:uid="{0C643356-2AFF-4734-9EB4-375938C27223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Calibration curve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Determination of sucrose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4179192306843997"/>
                  <c:y val="-9.6959802270936438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'Calibration curve'!$B$6:$B$11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</c:numCache>
            </c:numRef>
          </c:xVal>
          <c:yVal>
            <c:numRef>
              <c:f>'Calibration curve'!$C$6:$C$11</c:f>
              <c:numCache>
                <c:formatCode>0.000</c:formatCode>
                <c:ptCount val="6"/>
                <c:pt idx="0">
                  <c:v>0</c:v>
                </c:pt>
                <c:pt idx="1">
                  <c:v>1.7999999999999999E-2</c:v>
                </c:pt>
                <c:pt idx="2">
                  <c:v>0.05</c:v>
                </c:pt>
                <c:pt idx="3">
                  <c:v>9.4E-2</c:v>
                </c:pt>
                <c:pt idx="4">
                  <c:v>0.128</c:v>
                </c:pt>
                <c:pt idx="5">
                  <c:v>0.153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A2-42F6-8D31-E27831CF8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485888"/>
        <c:axId val="1"/>
      </c:scatterChart>
      <c:valAx>
        <c:axId val="259485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k-SK"/>
                  <a:t>c</a:t>
                </a:r>
                <a:r>
                  <a:rPr lang="sk-SK" baseline="-25000"/>
                  <a:t>m</a:t>
                </a:r>
                <a:r>
                  <a:rPr lang="sk-SK" baseline="0"/>
                  <a:t> </a:t>
                </a:r>
                <a:r>
                  <a:rPr lang="sk-SK"/>
                  <a:t>(mg.dl</a:t>
                </a:r>
                <a:r>
                  <a:rPr lang="sk-SK" baseline="30000"/>
                  <a:t>-1</a:t>
                </a:r>
                <a:r>
                  <a:rPr lang="sk-SK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k-SK"/>
                  <a:t>A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9485888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25</xdr:col>
      <xdr:colOff>79375</xdr:colOff>
      <xdr:row>51</xdr:row>
      <xdr:rowOff>0</xdr:rowOff>
    </xdr:to>
    <xdr:pic>
      <xdr:nvPicPr>
        <xdr:cNvPr id="2" name="Grafický objekt 1">
          <a:extLst>
            <a:ext uri="{FF2B5EF4-FFF2-40B4-BE49-F238E27FC236}">
              <a16:creationId xmlns:a16="http://schemas.microsoft.com/office/drawing/2014/main" id="{437C0D06-6A36-46CF-AEB3-FC61975DB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104900"/>
          <a:ext cx="15395575" cy="828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607867</xdr:colOff>
      <xdr:row>1</xdr:row>
      <xdr:rowOff>99333</xdr:rowOff>
    </xdr:from>
    <xdr:to>
      <xdr:col>18</xdr:col>
      <xdr:colOff>155863</xdr:colOff>
      <xdr:row>19</xdr:row>
      <xdr:rowOff>196273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5A73-99DA-477D-987B-AFA080C6C876}">
  <dimension ref="A1"/>
  <sheetViews>
    <sheetView tabSelected="1" topLeftCell="A5" zoomScale="60" zoomScaleNormal="60" workbookViewId="0">
      <selection activeCell="AF28" sqref="AF28"/>
    </sheetView>
  </sheetViews>
  <sheetFormatPr defaultColWidth="8.77734375" defaultRowHeight="14.4"/>
  <cols>
    <col min="1" max="1" width="9.77734375" style="47" customWidth="1"/>
    <col min="2" max="16384" width="8.77734375" style="47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view="pageBreakPreview" zoomScale="90" zoomScaleNormal="145" zoomScaleSheetLayoutView="90" workbookViewId="0">
      <selection activeCell="A17" sqref="A17"/>
    </sheetView>
  </sheetViews>
  <sheetFormatPr defaultRowHeight="14.4"/>
  <cols>
    <col min="1" max="1" width="27.33203125" customWidth="1"/>
    <col min="2" max="2" width="12.33203125" bestFit="1" customWidth="1"/>
    <col min="3" max="3" width="13" customWidth="1"/>
    <col min="4" max="4" width="13.44140625" customWidth="1"/>
    <col min="5" max="5" width="12.109375" customWidth="1"/>
  </cols>
  <sheetData>
    <row r="1" spans="1:3" ht="18">
      <c r="A1" s="19" t="s">
        <v>19</v>
      </c>
    </row>
    <row r="2" spans="1:3">
      <c r="A2" s="1"/>
    </row>
    <row r="3" spans="1:3">
      <c r="A3" s="1" t="s">
        <v>64</v>
      </c>
    </row>
    <row r="4" spans="1:3">
      <c r="A4" s="1"/>
    </row>
    <row r="5" spans="1:3">
      <c r="A5" s="1" t="s">
        <v>35</v>
      </c>
    </row>
    <row r="6" spans="1:3" ht="16.8">
      <c r="A6" t="s">
        <v>36</v>
      </c>
      <c r="B6" s="31" t="s">
        <v>41</v>
      </c>
      <c r="C6">
        <v>1000</v>
      </c>
    </row>
    <row r="7" spans="1:3" ht="16.2">
      <c r="A7" t="s">
        <v>37</v>
      </c>
      <c r="B7" t="s">
        <v>40</v>
      </c>
      <c r="C7" s="32">
        <v>50</v>
      </c>
    </row>
    <row r="8" spans="1:3">
      <c r="A8" t="s">
        <v>38</v>
      </c>
      <c r="B8" s="31" t="s">
        <v>39</v>
      </c>
      <c r="C8" s="35">
        <f>C6*C7*0.001*0.001</f>
        <v>0.05</v>
      </c>
    </row>
    <row r="10" spans="1:3">
      <c r="A10" s="1" t="s">
        <v>20</v>
      </c>
    </row>
    <row r="11" spans="1:3" ht="15" thickBot="1">
      <c r="A11" s="23" t="s">
        <v>22</v>
      </c>
    </row>
    <row r="12" spans="1:3" ht="15.6">
      <c r="A12" s="48" t="s">
        <v>0</v>
      </c>
      <c r="B12" s="10" t="s">
        <v>23</v>
      </c>
      <c r="C12" s="6" t="s">
        <v>24</v>
      </c>
    </row>
    <row r="13" spans="1:3" ht="16.8" thickBot="1">
      <c r="A13" s="49"/>
      <c r="B13" s="11" t="s">
        <v>15</v>
      </c>
      <c r="C13" s="7" t="s">
        <v>10</v>
      </c>
    </row>
    <row r="14" spans="1:3" ht="15.6" thickTop="1" thickBot="1">
      <c r="A14" s="8">
        <v>0</v>
      </c>
      <c r="B14" s="17">
        <v>0</v>
      </c>
      <c r="C14" s="30">
        <f>(B14*$D$24)/$D$23</f>
        <v>0</v>
      </c>
    </row>
    <row r="15" spans="1:3" ht="15" thickBot="1">
      <c r="A15" s="8">
        <v>1</v>
      </c>
      <c r="B15" s="17">
        <v>20</v>
      </c>
      <c r="C15" s="30">
        <f>(B15*$D$24)/$D$23</f>
        <v>0.5</v>
      </c>
    </row>
    <row r="16" spans="1:3" ht="15" thickBot="1">
      <c r="A16" s="8">
        <v>2</v>
      </c>
      <c r="B16" s="17">
        <v>40</v>
      </c>
      <c r="C16" s="30">
        <f t="shared" ref="C16:C19" si="0">(B16*$D$24)/$D$23</f>
        <v>1</v>
      </c>
    </row>
    <row r="17" spans="1:4" ht="15" thickBot="1">
      <c r="A17" s="8">
        <v>3</v>
      </c>
      <c r="B17" s="17">
        <v>60</v>
      </c>
      <c r="C17" s="30">
        <f t="shared" si="0"/>
        <v>1.5</v>
      </c>
    </row>
    <row r="18" spans="1:4" ht="15" thickBot="1">
      <c r="A18" s="8">
        <v>4</v>
      </c>
      <c r="B18" s="17">
        <v>80</v>
      </c>
      <c r="C18" s="30">
        <f t="shared" si="0"/>
        <v>2</v>
      </c>
    </row>
    <row r="19" spans="1:4" ht="15" thickBot="1">
      <c r="A19" s="8">
        <v>5</v>
      </c>
      <c r="B19" s="17">
        <v>100</v>
      </c>
      <c r="C19" s="30">
        <f t="shared" si="0"/>
        <v>2.5</v>
      </c>
    </row>
    <row r="20" spans="1:4">
      <c r="A20" s="20"/>
      <c r="B20" s="21"/>
      <c r="C20" s="22"/>
    </row>
    <row r="22" spans="1:4">
      <c r="A22" s="9" t="s">
        <v>7</v>
      </c>
      <c r="B22" s="9"/>
      <c r="C22" s="9" t="s">
        <v>8</v>
      </c>
      <c r="D22" s="9" t="s">
        <v>9</v>
      </c>
    </row>
    <row r="23" spans="1:4" ht="16.8">
      <c r="A23" s="5" t="s">
        <v>4</v>
      </c>
      <c r="B23" s="5" t="s">
        <v>25</v>
      </c>
      <c r="C23" s="5" t="s">
        <v>18</v>
      </c>
      <c r="D23" s="29">
        <v>1000</v>
      </c>
    </row>
    <row r="24" spans="1:4">
      <c r="A24" s="5" t="s">
        <v>5</v>
      </c>
      <c r="B24" s="5" t="s">
        <v>24</v>
      </c>
      <c r="C24" s="5" t="s">
        <v>6</v>
      </c>
      <c r="D24" s="29">
        <v>25</v>
      </c>
    </row>
    <row r="26" spans="1:4">
      <c r="A26" s="1" t="s">
        <v>42</v>
      </c>
    </row>
    <row r="27" spans="1:4" ht="16.2">
      <c r="A27" t="s">
        <v>44</v>
      </c>
      <c r="B27" t="s">
        <v>48</v>
      </c>
      <c r="C27" s="32">
        <v>50</v>
      </c>
    </row>
    <row r="28" spans="1:4" ht="16.8">
      <c r="A28" t="s">
        <v>45</v>
      </c>
      <c r="B28" t="s">
        <v>48</v>
      </c>
      <c r="C28">
        <v>200</v>
      </c>
    </row>
    <row r="29" spans="1:4">
      <c r="A29" t="s">
        <v>43</v>
      </c>
      <c r="C29" s="33">
        <f>C27/C28</f>
        <v>0.25</v>
      </c>
    </row>
    <row r="31" spans="1:4">
      <c r="A31" s="1" t="s">
        <v>51</v>
      </c>
    </row>
    <row r="32" spans="1:4" ht="16.2">
      <c r="A32" t="s">
        <v>52</v>
      </c>
      <c r="B32" t="s">
        <v>48</v>
      </c>
      <c r="C32" s="32">
        <v>50</v>
      </c>
    </row>
    <row r="33" spans="1:3" ht="16.2">
      <c r="A33" t="s">
        <v>57</v>
      </c>
      <c r="B33" t="s">
        <v>47</v>
      </c>
      <c r="C33" s="32">
        <v>6</v>
      </c>
    </row>
    <row r="34" spans="1:3" ht="16.2">
      <c r="A34" t="s">
        <v>53</v>
      </c>
      <c r="B34" t="s">
        <v>49</v>
      </c>
      <c r="C34">
        <v>36.460999999999999</v>
      </c>
    </row>
    <row r="35" spans="1:3" ht="16.2">
      <c r="A35" s="36" t="s">
        <v>56</v>
      </c>
      <c r="B35" t="s">
        <v>59</v>
      </c>
      <c r="C35">
        <v>1.1971000000000001</v>
      </c>
    </row>
    <row r="36" spans="1:3">
      <c r="A36" t="s">
        <v>54</v>
      </c>
      <c r="C36">
        <v>0.36</v>
      </c>
    </row>
    <row r="37" spans="1:3" ht="16.2">
      <c r="A37" s="1" t="s">
        <v>55</v>
      </c>
      <c r="B37" s="1" t="s">
        <v>58</v>
      </c>
      <c r="C37" s="37">
        <f>(C33*C34*C32*0.001)/(C36*C35)</f>
        <v>25.381477459415809</v>
      </c>
    </row>
    <row r="39" spans="1:3">
      <c r="A39" s="1" t="s">
        <v>46</v>
      </c>
    </row>
    <row r="40" spans="1:3" ht="16.2">
      <c r="A40" t="s">
        <v>60</v>
      </c>
      <c r="B40" t="s">
        <v>47</v>
      </c>
      <c r="C40" s="34">
        <v>2.5</v>
      </c>
    </row>
    <row r="41" spans="1:3" ht="16.2">
      <c r="A41" t="s">
        <v>61</v>
      </c>
      <c r="B41" t="s">
        <v>48</v>
      </c>
      <c r="C41" s="34">
        <v>100</v>
      </c>
    </row>
    <row r="42" spans="1:3" ht="16.2">
      <c r="A42" t="s">
        <v>62</v>
      </c>
      <c r="B42" t="s">
        <v>49</v>
      </c>
      <c r="C42">
        <v>39.997</v>
      </c>
    </row>
    <row r="43" spans="1:3">
      <c r="A43" t="s">
        <v>63</v>
      </c>
      <c r="B43" t="s">
        <v>50</v>
      </c>
      <c r="C43" s="35">
        <f>C40*C41*0.001*C42</f>
        <v>9.99925</v>
      </c>
    </row>
  </sheetData>
  <mergeCells count="1">
    <mergeCell ref="A12:A13"/>
  </mergeCell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8"/>
  <sheetViews>
    <sheetView view="pageBreakPreview" zoomScale="90" zoomScaleNormal="85" zoomScaleSheetLayoutView="90" workbookViewId="0">
      <selection activeCell="E26" sqref="E26"/>
    </sheetView>
  </sheetViews>
  <sheetFormatPr defaultColWidth="9" defaultRowHeight="14.4"/>
  <cols>
    <col min="1" max="1" width="15" customWidth="1"/>
    <col min="2" max="2" width="16.109375" customWidth="1"/>
    <col min="3" max="3" width="16" customWidth="1"/>
    <col min="4" max="4" width="14.88671875" customWidth="1"/>
    <col min="5" max="5" width="14.6640625" customWidth="1"/>
    <col min="6" max="6" width="12.5546875" customWidth="1"/>
  </cols>
  <sheetData>
    <row r="1" spans="1:18" ht="18">
      <c r="A1" s="18" t="s">
        <v>19</v>
      </c>
      <c r="I1" t="s">
        <v>21</v>
      </c>
    </row>
    <row r="2" spans="1:18">
      <c r="A2" s="1"/>
    </row>
    <row r="3" spans="1:18" ht="15" thickBot="1">
      <c r="A3" s="23" t="s">
        <v>26</v>
      </c>
    </row>
    <row r="4" spans="1:18" s="2" customFormat="1" ht="15.6">
      <c r="A4" s="10" t="s">
        <v>0</v>
      </c>
      <c r="B4" s="6" t="s">
        <v>23</v>
      </c>
      <c r="C4" s="10" t="s">
        <v>11</v>
      </c>
      <c r="E4"/>
      <c r="F4"/>
    </row>
    <row r="5" spans="1:18" s="2" customFormat="1" ht="16.8" thickBot="1">
      <c r="A5" s="11"/>
      <c r="B5" s="7" t="s">
        <v>15</v>
      </c>
      <c r="C5" s="11"/>
      <c r="E5"/>
      <c r="F5"/>
    </row>
    <row r="6" spans="1:18" ht="15.6" thickTop="1" thickBot="1">
      <c r="A6" s="13">
        <v>0</v>
      </c>
      <c r="B6" s="14">
        <v>0</v>
      </c>
      <c r="C6" s="45">
        <v>0</v>
      </c>
      <c r="M6" s="2"/>
      <c r="N6" s="2"/>
      <c r="O6" s="2"/>
      <c r="P6" s="2"/>
      <c r="Q6" s="2"/>
      <c r="R6" s="2"/>
    </row>
    <row r="7" spans="1:18" ht="15" thickBot="1">
      <c r="A7" s="13">
        <v>1</v>
      </c>
      <c r="B7" s="14">
        <v>20</v>
      </c>
      <c r="C7" s="45">
        <v>1.7999999999999999E-2</v>
      </c>
      <c r="M7" s="2"/>
      <c r="N7" s="2"/>
      <c r="O7" s="2"/>
      <c r="P7" s="2"/>
      <c r="Q7" s="2"/>
      <c r="R7" s="2"/>
    </row>
    <row r="8" spans="1:18" ht="15" thickBot="1">
      <c r="A8" s="13">
        <v>2</v>
      </c>
      <c r="B8" s="14">
        <v>40</v>
      </c>
      <c r="C8" s="45">
        <v>0.05</v>
      </c>
    </row>
    <row r="9" spans="1:18" ht="15" thickBot="1">
      <c r="A9" s="13">
        <v>3</v>
      </c>
      <c r="B9" s="14">
        <v>60</v>
      </c>
      <c r="C9" s="45">
        <v>9.4E-2</v>
      </c>
    </row>
    <row r="10" spans="1:18" ht="15" thickBot="1">
      <c r="A10" s="13">
        <v>4</v>
      </c>
      <c r="B10" s="14">
        <v>80</v>
      </c>
      <c r="C10" s="45">
        <v>0.128</v>
      </c>
    </row>
    <row r="11" spans="1:18" ht="15" thickBot="1">
      <c r="A11" s="13">
        <v>5</v>
      </c>
      <c r="B11" s="14">
        <v>100</v>
      </c>
      <c r="C11" s="45">
        <v>0.153</v>
      </c>
    </row>
    <row r="12" spans="1:18">
      <c r="B12" s="3"/>
      <c r="C12" s="4"/>
    </row>
    <row r="13" spans="1:18" ht="15" thickBot="1">
      <c r="A13" s="23" t="s">
        <v>27</v>
      </c>
    </row>
    <row r="14" spans="1:18" ht="15" thickBot="1">
      <c r="A14" s="24" t="s">
        <v>3</v>
      </c>
      <c r="B14" s="25" t="s">
        <v>28</v>
      </c>
      <c r="C14" s="25" t="s">
        <v>11</v>
      </c>
    </row>
    <row r="15" spans="1:18" ht="15.6" thickTop="1" thickBot="1">
      <c r="A15" s="8" t="s">
        <v>12</v>
      </c>
      <c r="B15" s="42" t="s">
        <v>65</v>
      </c>
      <c r="C15" s="44">
        <v>0.10100000000000001</v>
      </c>
    </row>
    <row r="16" spans="1:18" ht="15" thickBot="1">
      <c r="A16" s="8" t="s">
        <v>13</v>
      </c>
      <c r="B16" s="42"/>
      <c r="C16" s="27"/>
    </row>
    <row r="17" spans="1:6" ht="15" thickBot="1">
      <c r="A17" s="8" t="s">
        <v>14</v>
      </c>
      <c r="B17" s="42"/>
      <c r="C17" s="27"/>
    </row>
    <row r="18" spans="1:6">
      <c r="B18" s="3"/>
      <c r="C18" s="4"/>
    </row>
    <row r="19" spans="1:6" ht="15" thickBot="1">
      <c r="A19" s="23" t="s">
        <v>29</v>
      </c>
    </row>
    <row r="20" spans="1:6" ht="16.8" thickBot="1">
      <c r="A20" s="15" t="s">
        <v>1</v>
      </c>
      <c r="B20" s="16" t="s">
        <v>2</v>
      </c>
      <c r="C20" s="16" t="s">
        <v>34</v>
      </c>
    </row>
    <row r="21" spans="1:6" ht="15.6" thickTop="1" thickBot="1">
      <c r="A21" s="40">
        <f>SLOPE(C6:C11,B6:B11)</f>
        <v>1.6271428571428569E-3</v>
      </c>
      <c r="B21" s="41">
        <f>INTERCEPT(C6:C11,B6:B11)</f>
        <v>-7.5238095238095021E-3</v>
      </c>
      <c r="C21" s="41">
        <f>RSQ(C6:C11,B6:B11)</f>
        <v>0.98870749146113879</v>
      </c>
    </row>
    <row r="23" spans="1:6" ht="15" thickBot="1">
      <c r="A23" s="26" t="s">
        <v>30</v>
      </c>
    </row>
    <row r="24" spans="1:6" ht="15.6">
      <c r="A24" s="10" t="s">
        <v>3</v>
      </c>
      <c r="B24" s="10" t="s">
        <v>16</v>
      </c>
      <c r="C24" s="6" t="s">
        <v>31</v>
      </c>
      <c r="D24" s="10" t="s">
        <v>32</v>
      </c>
      <c r="E24" s="6" t="s">
        <v>33</v>
      </c>
      <c r="F24" s="6" t="s">
        <v>33</v>
      </c>
    </row>
    <row r="25" spans="1:6" ht="16.8" thickBot="1">
      <c r="A25" s="11"/>
      <c r="B25" s="11"/>
      <c r="C25" s="7" t="s">
        <v>15</v>
      </c>
      <c r="D25" s="11"/>
      <c r="E25" s="7" t="s">
        <v>15</v>
      </c>
      <c r="F25" s="7" t="s">
        <v>17</v>
      </c>
    </row>
    <row r="26" spans="1:6" ht="15.6" thickTop="1" thickBot="1">
      <c r="A26" s="12" t="s">
        <v>12</v>
      </c>
      <c r="B26" s="42" t="s">
        <v>65</v>
      </c>
      <c r="C26" s="46">
        <f>(C15-$B$21)/$A$21</f>
        <v>66.695932104184962</v>
      </c>
      <c r="D26" s="38">
        <v>200</v>
      </c>
      <c r="E26" s="43">
        <f>C26*D26</f>
        <v>13339.186420836992</v>
      </c>
      <c r="F26" s="28">
        <f>E26*0.001</f>
        <v>13.339186420836992</v>
      </c>
    </row>
    <row r="27" spans="1:6" ht="15" thickBot="1">
      <c r="A27" s="12" t="s">
        <v>13</v>
      </c>
      <c r="B27" s="39"/>
      <c r="C27" s="46">
        <f t="shared" ref="C27:C28" si="0">(C16-$B$21)/$A$21</f>
        <v>4.6239391278899493</v>
      </c>
      <c r="D27" s="38"/>
      <c r="E27" s="43">
        <f t="shared" ref="E27:E28" si="1">C27*D27</f>
        <v>0</v>
      </c>
      <c r="F27" s="28">
        <f t="shared" ref="F27:F28" si="2">E27*0.001</f>
        <v>0</v>
      </c>
    </row>
    <row r="28" spans="1:6" ht="15" thickBot="1">
      <c r="A28" s="12" t="s">
        <v>14</v>
      </c>
      <c r="B28" s="39"/>
      <c r="C28" s="46">
        <f t="shared" si="0"/>
        <v>4.6239391278899493</v>
      </c>
      <c r="D28" s="38"/>
      <c r="E28" s="43">
        <f t="shared" si="1"/>
        <v>0</v>
      </c>
      <c r="F28" s="28">
        <f t="shared" si="2"/>
        <v>0</v>
      </c>
    </row>
  </sheetData>
  <pageMargins left="0.70866141732283472" right="0.70866141732283472" top="0.74803149606299213" bottom="0.74803149606299213" header="0.31496062992125984" footer="0.31496062992125984"/>
  <pageSetup paperSize="9" fitToWidth="0" orientation="landscape" r:id="rId1"/>
  <rowBreaks count="1" manualBreakCount="1">
    <brk id="29" max="21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Disclaimer</vt:lpstr>
      <vt:lpstr>Calibration solutions</vt:lpstr>
      <vt:lpstr>Calibration curve</vt:lpstr>
      <vt:lpstr>'Calibration curve'!_Ref434062703</vt:lpstr>
      <vt:lpstr>'Calibration solutions'!_Ref511550383</vt:lpstr>
      <vt:lpstr>'Calibration curve'!Print_Area</vt:lpstr>
      <vt:lpstr>'Calibration solutions'!Print_Area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 Dömötörová</dc:creator>
  <cp:lastModifiedBy>Ivan Špánik</cp:lastModifiedBy>
  <cp:lastPrinted>2023-01-13T13:32:41Z</cp:lastPrinted>
  <dcterms:created xsi:type="dcterms:W3CDTF">2017-11-19T10:38:55Z</dcterms:created>
  <dcterms:modified xsi:type="dcterms:W3CDTF">2026-02-05T08:21:43Z</dcterms:modified>
</cp:coreProperties>
</file>