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My Documents\Word\Projekty\Erasmum_VET_BIH\Deliverables\DeliverableD4_1\"/>
    </mc:Choice>
  </mc:AlternateContent>
  <xr:revisionPtr revIDLastSave="0" documentId="13_ncr:1_{B23C3A84-884F-4F3F-BCB5-A26D2E5575B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isclaimer" sheetId="3" r:id="rId1"/>
    <sheet name="Solutions" sheetId="2" r:id="rId2"/>
    <sheet name="Titration" sheetId="1" r:id="rId3"/>
  </sheets>
  <definedNames>
    <definedName name="d1Vn">#REF!</definedName>
    <definedName name="d2pHn">#REF!</definedName>
    <definedName name="_xlnm.Print_Area" localSheetId="1">Solutions!$A$1:$G$15</definedName>
    <definedName name="_xlnm.Print_Area" localSheetId="2">Titration!$A$1:$E$52</definedName>
    <definedName name="V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2" l="1"/>
  <c r="C31" i="1" s="1"/>
  <c r="C34" i="1" s="1"/>
  <c r="C35" i="1" s="1"/>
  <c r="D44" i="1"/>
  <c r="D43" i="1"/>
  <c r="D40" i="1"/>
  <c r="C44" i="1"/>
  <c r="C43" i="1"/>
  <c r="C14" i="2"/>
  <c r="C7" i="2"/>
  <c r="C8" i="2"/>
  <c r="C15" i="2"/>
  <c r="C40" i="1"/>
  <c r="B26" i="1"/>
  <c r="D41" i="1" s="1"/>
  <c r="B10" i="1"/>
  <c r="C33" i="1" s="1"/>
  <c r="D31" i="1" l="1"/>
  <c r="D34" i="1" s="1"/>
  <c r="D35" i="1" s="1"/>
  <c r="D42" i="1"/>
  <c r="C41" i="1"/>
  <c r="C42" i="1" s="1"/>
  <c r="D33" i="1"/>
  <c r="C36" i="1"/>
  <c r="C39" i="1" s="1"/>
  <c r="D36" i="1" l="1"/>
  <c r="D39" i="1" s="1"/>
  <c r="C47" i="1"/>
  <c r="C48" i="1" s="1"/>
  <c r="C49" i="1" s="1"/>
  <c r="C50" i="1" s="1"/>
  <c r="C51" i="1" s="1"/>
  <c r="D47" i="1"/>
  <c r="D48" i="1" s="1"/>
  <c r="D49" i="1" s="1"/>
  <c r="D50" i="1" s="1"/>
  <c r="D51" i="1" s="1"/>
  <c r="E18" i="1" s="1"/>
  <c r="E17" i="1" l="1"/>
  <c r="C52" i="1"/>
</calcChain>
</file>

<file path=xl/sharedStrings.xml><?xml version="1.0" encoding="utf-8"?>
<sst xmlns="http://schemas.openxmlformats.org/spreadsheetml/2006/main" count="92" uniqueCount="47">
  <si>
    <t>STANDARDIZATION OF SODIUM HYDROXIDE</t>
  </si>
  <si>
    <t xml:space="preserve">Table 1 Volume of sodium hydroxide </t>
  </si>
  <si>
    <t>Trial</t>
  </si>
  <si>
    <t>V(NaOH)</t>
  </si>
  <si>
    <t>(ml)</t>
  </si>
  <si>
    <t>Average</t>
  </si>
  <si>
    <t xml:space="preserve">DETERMINATION OF IBUPROFEN </t>
  </si>
  <si>
    <t>Table 2 Determination of ibuprofen</t>
  </si>
  <si>
    <t>m(tablet)</t>
  </si>
  <si>
    <t>(g)</t>
  </si>
  <si>
    <t>m(powder)</t>
  </si>
  <si>
    <t>m(ibuprofen)</t>
  </si>
  <si>
    <t>(mg)</t>
  </si>
  <si>
    <t xml:space="preserve">Table 3 Blank titration </t>
  </si>
  <si>
    <t xml:space="preserve">Average </t>
  </si>
  <si>
    <t>mol</t>
  </si>
  <si>
    <t>g</t>
  </si>
  <si>
    <r>
      <t>g.mol</t>
    </r>
    <r>
      <rPr>
        <vertAlign val="superscript"/>
        <sz val="11"/>
        <color theme="1"/>
        <rFont val="Calibri"/>
        <family val="2"/>
        <charset val="238"/>
        <scheme val="minor"/>
      </rPr>
      <t>-1</t>
    </r>
  </si>
  <si>
    <t>n(NaOH)</t>
  </si>
  <si>
    <t>c(NaOH)</t>
  </si>
  <si>
    <r>
      <t>mol.dm</t>
    </r>
    <r>
      <rPr>
        <vertAlign val="superscript"/>
        <sz val="11"/>
        <color theme="1"/>
        <rFont val="Calibri"/>
        <family val="2"/>
        <charset val="238"/>
        <scheme val="minor"/>
      </rPr>
      <t>-3</t>
    </r>
  </si>
  <si>
    <r>
      <t>cm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</si>
  <si>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>Standardization of sodium hydroxide</t>
  </si>
  <si>
    <t xml:space="preserve">Determination of ibuprofen </t>
  </si>
  <si>
    <t>M(ibuprofen)</t>
  </si>
  <si>
    <t>n(ibuprofen)</t>
  </si>
  <si>
    <t>KHP</t>
  </si>
  <si>
    <t>Sodium hydroxide</t>
  </si>
  <si>
    <t>m(NaOH)</t>
  </si>
  <si>
    <t>M(NaOH)</t>
  </si>
  <si>
    <t>Determination of ibuprofen in Ibalgin</t>
  </si>
  <si>
    <t>mg</t>
  </si>
  <si>
    <t>Results</t>
  </si>
  <si>
    <t>c(KHP)</t>
  </si>
  <si>
    <t>V(KHP)</t>
  </si>
  <si>
    <t>n(KHP)</t>
  </si>
  <si>
    <t>m(ibuprofen, portion of a tablet)</t>
  </si>
  <si>
    <t>m(ibuprofen, the whole tablet)</t>
  </si>
  <si>
    <t>m(portion of a tablet)</t>
  </si>
  <si>
    <t>m(the whole tablet)</t>
  </si>
  <si>
    <t>Trial 1</t>
  </si>
  <si>
    <t>Trial 2</t>
  </si>
  <si>
    <t>M(KHP)</t>
  </si>
  <si>
    <t>m(KHP)</t>
  </si>
  <si>
    <t>V(NaOH)-V(NaOH, blank)</t>
  </si>
  <si>
    <t>V(NaOH, blank)</t>
  </si>
  <si>
    <t>Exact concentration of KHP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</si>
</sst>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rgb="FF0033CC"/>
      <name val="Calibri"/>
      <family val="2"/>
      <scheme val="minor"/>
    </font>
    <font>
      <sz val="11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vertical="center"/>
    </xf>
    <xf numFmtId="0" fontId="2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64" fontId="6" fillId="0" borderId="0" xfId="0" applyNumberFormat="1" applyFont="1"/>
    <xf numFmtId="164" fontId="8" fillId="0" borderId="0" xfId="0" applyNumberFormat="1" applyFont="1"/>
    <xf numFmtId="0" fontId="0" fillId="2" borderId="0" xfId="0" applyFill="1"/>
    <xf numFmtId="0" fontId="7" fillId="2" borderId="0" xfId="0" applyFont="1" applyFill="1"/>
    <xf numFmtId="164" fontId="10" fillId="3" borderId="0" xfId="0" applyNumberFormat="1" applyFont="1" applyFill="1"/>
    <xf numFmtId="165" fontId="10" fillId="3" borderId="0" xfId="0" applyNumberFormat="1" applyFont="1" applyFill="1"/>
    <xf numFmtId="165" fontId="10" fillId="0" borderId="0" xfId="0" applyNumberFormat="1" applyFont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165" fontId="9" fillId="3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4" borderId="1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25</xdr:col>
      <xdr:colOff>79375</xdr:colOff>
      <xdr:row>51</xdr:row>
      <xdr:rowOff>0</xdr:rowOff>
    </xdr:to>
    <xdr:pic>
      <xdr:nvPicPr>
        <xdr:cNvPr id="2" name="Grafický objekt 1">
          <a:extLst>
            <a:ext uri="{FF2B5EF4-FFF2-40B4-BE49-F238E27FC236}">
              <a16:creationId xmlns:a16="http://schemas.microsoft.com/office/drawing/2014/main" id="{9B71A5A3-C3E8-4E33-ACBD-1A949C80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1104900"/>
          <a:ext cx="15395575" cy="828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D8765-E9CD-4281-AA42-1A3E05E859BA}">
  <dimension ref="A1"/>
  <sheetViews>
    <sheetView tabSelected="1" zoomScale="50" zoomScaleNormal="50" workbookViewId="0">
      <selection activeCell="AA30" sqref="AA29:AA30"/>
    </sheetView>
  </sheetViews>
  <sheetFormatPr defaultRowHeight="14.4" x14ac:dyDescent="0.3"/>
  <cols>
    <col min="1" max="1" width="9.77734375" customWidth="1"/>
  </cols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611817-298D-4884-848D-093F623E2D99}">
  <dimension ref="A1:G15"/>
  <sheetViews>
    <sheetView view="pageBreakPreview" zoomScale="160" zoomScaleNormal="85" zoomScaleSheetLayoutView="160" workbookViewId="0">
      <selection activeCell="C13" sqref="C13"/>
    </sheetView>
  </sheetViews>
  <sheetFormatPr defaultRowHeight="14.4" x14ac:dyDescent="0.3"/>
  <cols>
    <col min="1" max="1" width="13.6640625" customWidth="1"/>
    <col min="2" max="2" width="12.21875" customWidth="1"/>
    <col min="3" max="3" width="12" customWidth="1"/>
    <col min="5" max="5" width="11.44140625" customWidth="1"/>
    <col min="7" max="7" width="11" customWidth="1"/>
  </cols>
  <sheetData>
    <row r="1" spans="1:7" x14ac:dyDescent="0.3">
      <c r="A1" s="5" t="s">
        <v>30</v>
      </c>
    </row>
    <row r="3" spans="1:7" x14ac:dyDescent="0.3">
      <c r="A3" s="5" t="s">
        <v>26</v>
      </c>
      <c r="E3" t="s">
        <v>46</v>
      </c>
    </row>
    <row r="4" spans="1:7" ht="16.2" x14ac:dyDescent="0.3">
      <c r="A4" t="s">
        <v>33</v>
      </c>
      <c r="B4" t="s">
        <v>20</v>
      </c>
      <c r="C4" s="12">
        <v>0.1</v>
      </c>
      <c r="E4" t="s">
        <v>43</v>
      </c>
      <c r="F4" t="s">
        <v>16</v>
      </c>
      <c r="G4" s="12">
        <v>2.0567000000000002</v>
      </c>
    </row>
    <row r="5" spans="1:7" ht="16.2" x14ac:dyDescent="0.3">
      <c r="A5" t="s">
        <v>34</v>
      </c>
      <c r="B5" t="s">
        <v>21</v>
      </c>
      <c r="C5" s="12">
        <v>100</v>
      </c>
      <c r="E5" t="s">
        <v>33</v>
      </c>
      <c r="F5" t="s">
        <v>20</v>
      </c>
      <c r="G5" s="14">
        <f>(G4)/(C6*C5*0.001)</f>
        <v>0.10070942683717458</v>
      </c>
    </row>
    <row r="6" spans="1:7" ht="16.2" x14ac:dyDescent="0.3">
      <c r="A6" t="s">
        <v>42</v>
      </c>
      <c r="B6" t="s">
        <v>17</v>
      </c>
      <c r="C6" s="1">
        <v>204.22120000000001</v>
      </c>
    </row>
    <row r="7" spans="1:7" x14ac:dyDescent="0.3">
      <c r="A7" t="s">
        <v>35</v>
      </c>
      <c r="B7" t="s">
        <v>15</v>
      </c>
      <c r="C7" s="9">
        <f>C4*C5*0.001</f>
        <v>0.01</v>
      </c>
    </row>
    <row r="8" spans="1:7" x14ac:dyDescent="0.3">
      <c r="A8" t="s">
        <v>43</v>
      </c>
      <c r="B8" t="s">
        <v>16</v>
      </c>
      <c r="C8" s="14">
        <f>C4*C5*0.001*C6</f>
        <v>2.0422120000000001</v>
      </c>
    </row>
    <row r="10" spans="1:7" x14ac:dyDescent="0.3">
      <c r="A10" s="5" t="s">
        <v>27</v>
      </c>
    </row>
    <row r="11" spans="1:7" ht="16.2" x14ac:dyDescent="0.3">
      <c r="A11" t="s">
        <v>19</v>
      </c>
      <c r="B11" t="s">
        <v>20</v>
      </c>
      <c r="C11" s="12">
        <v>0.1</v>
      </c>
    </row>
    <row r="12" spans="1:7" ht="16.2" x14ac:dyDescent="0.3">
      <c r="A12" t="s">
        <v>3</v>
      </c>
      <c r="B12" t="s">
        <v>21</v>
      </c>
      <c r="C12" s="13">
        <v>200</v>
      </c>
    </row>
    <row r="13" spans="1:7" ht="16.2" x14ac:dyDescent="0.3">
      <c r="A13" t="s">
        <v>29</v>
      </c>
      <c r="B13" t="s">
        <v>17</v>
      </c>
      <c r="C13" s="7">
        <v>39.997</v>
      </c>
    </row>
    <row r="14" spans="1:7" x14ac:dyDescent="0.3">
      <c r="A14" t="s">
        <v>18</v>
      </c>
      <c r="B14" t="s">
        <v>15</v>
      </c>
      <c r="C14" s="8">
        <f>C11*C12*0.001</f>
        <v>0.02</v>
      </c>
    </row>
    <row r="15" spans="1:7" x14ac:dyDescent="0.3">
      <c r="A15" t="s">
        <v>28</v>
      </c>
      <c r="B15" t="s">
        <v>16</v>
      </c>
      <c r="C15" s="14">
        <f>C11*C12*0.001*C13</f>
        <v>0.79993999999999998</v>
      </c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2"/>
  <sheetViews>
    <sheetView view="pageBreakPreview" zoomScale="120" zoomScaleNormal="85" zoomScaleSheetLayoutView="120" workbookViewId="0">
      <selection activeCell="K9" sqref="K9"/>
    </sheetView>
  </sheetViews>
  <sheetFormatPr defaultRowHeight="14.4" x14ac:dyDescent="0.3"/>
  <cols>
    <col min="1" max="1" width="28.5546875" customWidth="1"/>
    <col min="2" max="2" width="12.21875" customWidth="1"/>
    <col min="3" max="3" width="13.5546875" customWidth="1"/>
    <col min="4" max="4" width="11.33203125" customWidth="1"/>
    <col min="5" max="5" width="13.5546875" customWidth="1"/>
  </cols>
  <sheetData>
    <row r="1" spans="1:5" x14ac:dyDescent="0.3">
      <c r="A1" s="5" t="s">
        <v>30</v>
      </c>
    </row>
    <row r="2" spans="1:5" x14ac:dyDescent="0.3">
      <c r="A2" s="3"/>
    </row>
    <row r="3" spans="1:5" x14ac:dyDescent="0.3">
      <c r="A3" s="4" t="s">
        <v>0</v>
      </c>
    </row>
    <row r="4" spans="1:5" ht="15" thickBot="1" x14ac:dyDescent="0.35">
      <c r="A4" s="4" t="s">
        <v>1</v>
      </c>
    </row>
    <row r="5" spans="1:5" ht="15" thickBot="1" x14ac:dyDescent="0.35">
      <c r="A5" s="24" t="s">
        <v>2</v>
      </c>
      <c r="B5" s="20" t="s">
        <v>3</v>
      </c>
    </row>
    <row r="6" spans="1:5" ht="15" thickBot="1" x14ac:dyDescent="0.35">
      <c r="A6" s="24"/>
      <c r="B6" s="19" t="s">
        <v>4</v>
      </c>
    </row>
    <row r="7" spans="1:5" ht="15" thickBot="1" x14ac:dyDescent="0.35">
      <c r="A7" s="18">
        <v>1</v>
      </c>
      <c r="B7" s="21">
        <v>20.100000000000001</v>
      </c>
    </row>
    <row r="8" spans="1:5" ht="15" thickBot="1" x14ac:dyDescent="0.35">
      <c r="A8" s="18">
        <v>2</v>
      </c>
      <c r="B8" s="21">
        <v>20.100000000000001</v>
      </c>
    </row>
    <row r="9" spans="1:5" ht="15" thickBot="1" x14ac:dyDescent="0.35">
      <c r="A9" s="18">
        <v>3</v>
      </c>
      <c r="B9" s="21">
        <v>20.100000000000001</v>
      </c>
    </row>
    <row r="10" spans="1:5" ht="15" thickBot="1" x14ac:dyDescent="0.35">
      <c r="A10" s="17" t="s">
        <v>5</v>
      </c>
      <c r="B10" s="22">
        <f>AVERAGE(B7:B9)</f>
        <v>20.100000000000001</v>
      </c>
    </row>
    <row r="11" spans="1:5" x14ac:dyDescent="0.3">
      <c r="A11" s="2"/>
    </row>
    <row r="12" spans="1:5" x14ac:dyDescent="0.3">
      <c r="A12" s="2"/>
    </row>
    <row r="13" spans="1:5" x14ac:dyDescent="0.3">
      <c r="A13" s="4" t="s">
        <v>6</v>
      </c>
    </row>
    <row r="14" spans="1:5" ht="15" thickBot="1" x14ac:dyDescent="0.35">
      <c r="A14" s="4" t="s">
        <v>7</v>
      </c>
    </row>
    <row r="15" spans="1:5" ht="15" thickBot="1" x14ac:dyDescent="0.35">
      <c r="A15" s="24" t="s">
        <v>2</v>
      </c>
      <c r="B15" s="20" t="s">
        <v>8</v>
      </c>
      <c r="C15" s="20" t="s">
        <v>10</v>
      </c>
      <c r="D15" s="20" t="s">
        <v>3</v>
      </c>
      <c r="E15" s="20" t="s">
        <v>11</v>
      </c>
    </row>
    <row r="16" spans="1:5" ht="15" thickBot="1" x14ac:dyDescent="0.35">
      <c r="A16" s="24"/>
      <c r="B16" s="19" t="s">
        <v>9</v>
      </c>
      <c r="C16" s="19" t="s">
        <v>9</v>
      </c>
      <c r="D16" s="19" t="s">
        <v>4</v>
      </c>
      <c r="E16" s="19" t="s">
        <v>12</v>
      </c>
    </row>
    <row r="17" spans="1:5" ht="15" thickBot="1" x14ac:dyDescent="0.35">
      <c r="A17" s="18">
        <v>1</v>
      </c>
      <c r="B17" s="25">
        <v>0.60819999999999996</v>
      </c>
      <c r="C17" s="21">
        <v>0.2</v>
      </c>
      <c r="D17" s="21">
        <v>7</v>
      </c>
      <c r="E17" s="23">
        <f>C51</f>
        <v>427.45117784774823</v>
      </c>
    </row>
    <row r="18" spans="1:5" ht="15" thickBot="1" x14ac:dyDescent="0.35">
      <c r="A18" s="18">
        <v>2</v>
      </c>
      <c r="B18" s="25"/>
      <c r="C18" s="21">
        <v>0.19969999999999999</v>
      </c>
      <c r="D18" s="21">
        <v>6.9</v>
      </c>
      <c r="E18" s="23">
        <f>D51</f>
        <v>421.79782785647797</v>
      </c>
    </row>
    <row r="19" spans="1:5" x14ac:dyDescent="0.3">
      <c r="A19" s="4"/>
    </row>
    <row r="20" spans="1:5" ht="15" thickBot="1" x14ac:dyDescent="0.35">
      <c r="A20" s="4" t="s">
        <v>13</v>
      </c>
    </row>
    <row r="21" spans="1:5" ht="15" thickBot="1" x14ac:dyDescent="0.35">
      <c r="A21" s="24" t="s">
        <v>2</v>
      </c>
      <c r="B21" s="20" t="s">
        <v>3</v>
      </c>
    </row>
    <row r="22" spans="1:5" ht="15" thickBot="1" x14ac:dyDescent="0.35">
      <c r="A22" s="24"/>
      <c r="B22" s="19" t="s">
        <v>4</v>
      </c>
    </row>
    <row r="23" spans="1:5" ht="15" thickBot="1" x14ac:dyDescent="0.35">
      <c r="A23" s="18">
        <v>1</v>
      </c>
      <c r="B23" s="21">
        <v>0.2</v>
      </c>
    </row>
    <row r="24" spans="1:5" ht="15" thickBot="1" x14ac:dyDescent="0.35">
      <c r="A24" s="18">
        <v>2</v>
      </c>
      <c r="B24" s="21">
        <v>0.2</v>
      </c>
    </row>
    <row r="25" spans="1:5" ht="15" thickBot="1" x14ac:dyDescent="0.35">
      <c r="A25" s="18">
        <v>3</v>
      </c>
      <c r="B25" s="21">
        <v>0.2</v>
      </c>
    </row>
    <row r="26" spans="1:5" ht="15" thickBot="1" x14ac:dyDescent="0.35">
      <c r="A26" s="17" t="s">
        <v>14</v>
      </c>
      <c r="B26" s="22">
        <f>AVERAGE(B23:B25)</f>
        <v>0.20000000000000004</v>
      </c>
    </row>
    <row r="28" spans="1:5" x14ac:dyDescent="0.3">
      <c r="A28" s="5" t="s">
        <v>32</v>
      </c>
    </row>
    <row r="29" spans="1:5" x14ac:dyDescent="0.3">
      <c r="A29" s="5"/>
      <c r="C29" s="5" t="s">
        <v>40</v>
      </c>
      <c r="D29" s="5" t="s">
        <v>41</v>
      </c>
    </row>
    <row r="30" spans="1:5" x14ac:dyDescent="0.3">
      <c r="A30" s="5" t="s">
        <v>22</v>
      </c>
    </row>
    <row r="31" spans="1:5" ht="16.2" x14ac:dyDescent="0.3">
      <c r="A31" t="s">
        <v>33</v>
      </c>
      <c r="B31" t="s">
        <v>20</v>
      </c>
      <c r="C31" s="6">
        <f>Solutions!G5</f>
        <v>0.10070942683717458</v>
      </c>
      <c r="D31" s="6">
        <f>Solutions!G5</f>
        <v>0.10070942683717458</v>
      </c>
    </row>
    <row r="32" spans="1:5" ht="16.2" x14ac:dyDescent="0.3">
      <c r="A32" t="s">
        <v>34</v>
      </c>
      <c r="B32" t="s">
        <v>21</v>
      </c>
      <c r="C32" s="12">
        <v>20</v>
      </c>
      <c r="D32" s="12">
        <v>20</v>
      </c>
    </row>
    <row r="33" spans="1:4" ht="16.2" x14ac:dyDescent="0.3">
      <c r="A33" t="s">
        <v>3</v>
      </c>
      <c r="B33" t="s">
        <v>21</v>
      </c>
      <c r="C33" s="6">
        <f>B10</f>
        <v>20.100000000000001</v>
      </c>
      <c r="D33" s="6">
        <f>B10</f>
        <v>20.100000000000001</v>
      </c>
    </row>
    <row r="34" spans="1:4" x14ac:dyDescent="0.3">
      <c r="A34" t="s">
        <v>35</v>
      </c>
      <c r="B34" t="s">
        <v>15</v>
      </c>
      <c r="C34" s="11">
        <f>C31*C32*0.001</f>
        <v>2.0141885367434918E-3</v>
      </c>
      <c r="D34" s="11">
        <f>D31*D32*0.001</f>
        <v>2.0141885367434918E-3</v>
      </c>
    </row>
    <row r="35" spans="1:4" x14ac:dyDescent="0.3">
      <c r="A35" t="s">
        <v>18</v>
      </c>
      <c r="B35" t="s">
        <v>15</v>
      </c>
      <c r="C35" s="11">
        <f>C34</f>
        <v>2.0141885367434918E-3</v>
      </c>
      <c r="D35" s="11">
        <f>D34</f>
        <v>2.0141885367434918E-3</v>
      </c>
    </row>
    <row r="36" spans="1:4" ht="16.2" x14ac:dyDescent="0.3">
      <c r="A36" t="s">
        <v>19</v>
      </c>
      <c r="B36" t="s">
        <v>20</v>
      </c>
      <c r="C36" s="14">
        <f>C35/(C33*0.001)</f>
        <v>0.10020838491261151</v>
      </c>
      <c r="D36" s="14">
        <f>D35/(D33*0.001)</f>
        <v>0.10020838491261151</v>
      </c>
    </row>
    <row r="38" spans="1:4" x14ac:dyDescent="0.3">
      <c r="A38" s="5" t="s">
        <v>23</v>
      </c>
    </row>
    <row r="39" spans="1:4" ht="16.2" x14ac:dyDescent="0.3">
      <c r="A39" t="s">
        <v>19</v>
      </c>
      <c r="B39" t="s">
        <v>20</v>
      </c>
      <c r="C39" s="10">
        <f>C36</f>
        <v>0.10020838491261151</v>
      </c>
      <c r="D39" s="10">
        <f>D36</f>
        <v>0.10020838491261151</v>
      </c>
    </row>
    <row r="40" spans="1:4" ht="16.2" x14ac:dyDescent="0.3">
      <c r="A40" t="s">
        <v>3</v>
      </c>
      <c r="B40" t="s">
        <v>21</v>
      </c>
      <c r="C40" s="6">
        <f>D17</f>
        <v>7</v>
      </c>
      <c r="D40" s="6">
        <f>D18</f>
        <v>6.9</v>
      </c>
    </row>
    <row r="41" spans="1:4" ht="16.2" x14ac:dyDescent="0.3">
      <c r="A41" t="s">
        <v>45</v>
      </c>
      <c r="B41" t="s">
        <v>21</v>
      </c>
      <c r="C41" s="6">
        <f>B26</f>
        <v>0.20000000000000004</v>
      </c>
      <c r="D41" s="6">
        <f>B26</f>
        <v>0.20000000000000004</v>
      </c>
    </row>
    <row r="42" spans="1:4" x14ac:dyDescent="0.3">
      <c r="A42" t="s">
        <v>44</v>
      </c>
      <c r="C42" s="6">
        <f>C40-C41</f>
        <v>6.8</v>
      </c>
      <c r="D42" s="6">
        <f>D40-D41</f>
        <v>6.7</v>
      </c>
    </row>
    <row r="43" spans="1:4" x14ac:dyDescent="0.3">
      <c r="A43" t="s">
        <v>39</v>
      </c>
      <c r="B43" t="s">
        <v>16</v>
      </c>
      <c r="C43" s="6">
        <f>B17</f>
        <v>0.60819999999999996</v>
      </c>
      <c r="D43" s="6">
        <f>B17</f>
        <v>0.60819999999999996</v>
      </c>
    </row>
    <row r="44" spans="1:4" x14ac:dyDescent="0.3">
      <c r="A44" t="s">
        <v>38</v>
      </c>
      <c r="B44" t="s">
        <v>16</v>
      </c>
      <c r="C44" s="6">
        <f>C17</f>
        <v>0.2</v>
      </c>
      <c r="D44" s="6">
        <f>C18</f>
        <v>0.19969999999999999</v>
      </c>
    </row>
    <row r="45" spans="1:4" ht="16.2" x14ac:dyDescent="0.3">
      <c r="A45" t="s">
        <v>24</v>
      </c>
      <c r="B45" t="s">
        <v>17</v>
      </c>
      <c r="C45">
        <v>206.28</v>
      </c>
      <c r="D45">
        <v>206.28</v>
      </c>
    </row>
    <row r="47" spans="1:4" x14ac:dyDescent="0.3">
      <c r="A47" t="s">
        <v>18</v>
      </c>
      <c r="B47" t="s">
        <v>15</v>
      </c>
      <c r="C47" s="11">
        <f>C39*C42*0.001</f>
        <v>6.8141701740575828E-4</v>
      </c>
      <c r="D47" s="11">
        <f>D39*D42*0.001</f>
        <v>6.7139617891449714E-4</v>
      </c>
    </row>
    <row r="48" spans="1:4" x14ac:dyDescent="0.3">
      <c r="A48" t="s">
        <v>25</v>
      </c>
      <c r="B48" t="s">
        <v>15</v>
      </c>
      <c r="C48" s="11">
        <f>C47</f>
        <v>6.8141701740575828E-4</v>
      </c>
      <c r="D48" s="11">
        <f>D47</f>
        <v>6.7139617891449714E-4</v>
      </c>
    </row>
    <row r="49" spans="1:4" x14ac:dyDescent="0.3">
      <c r="A49" t="s">
        <v>36</v>
      </c>
      <c r="B49" t="s">
        <v>16</v>
      </c>
      <c r="C49" s="11">
        <f>C48*C45</f>
        <v>0.14056270235045981</v>
      </c>
      <c r="D49" s="11">
        <f>D48*D45</f>
        <v>0.13849560378648249</v>
      </c>
    </row>
    <row r="50" spans="1:4" x14ac:dyDescent="0.3">
      <c r="A50" t="s">
        <v>37</v>
      </c>
      <c r="B50" t="s">
        <v>16</v>
      </c>
      <c r="C50" s="14">
        <f>C49*(C43/C44)</f>
        <v>0.42745117784774822</v>
      </c>
      <c r="D50" s="14">
        <f>D49*(D43/D44)</f>
        <v>0.42179782785647796</v>
      </c>
    </row>
    <row r="51" spans="1:4" x14ac:dyDescent="0.3">
      <c r="B51" t="s">
        <v>31</v>
      </c>
      <c r="C51" s="15">
        <f>C50*1000</f>
        <v>427.45117784774823</v>
      </c>
      <c r="D51" s="15">
        <f>D50*1000</f>
        <v>421.79782785647797</v>
      </c>
    </row>
    <row r="52" spans="1:4" x14ac:dyDescent="0.3">
      <c r="A52" t="s">
        <v>5</v>
      </c>
      <c r="B52" t="s">
        <v>31</v>
      </c>
      <c r="C52" s="15">
        <f>AVERAGE(C51:D51)</f>
        <v>424.6245028521131</v>
      </c>
      <c r="D52" s="16"/>
    </row>
  </sheetData>
  <mergeCells count="4">
    <mergeCell ref="A5:A6"/>
    <mergeCell ref="A15:A16"/>
    <mergeCell ref="B17:B18"/>
    <mergeCell ref="A21:A22"/>
  </mergeCells>
  <phoneticPr fontId="11" type="noConversion"/>
  <pageMargins left="0.7" right="0.7" top="0.75" bottom="0.75" header="0.3" footer="0.3"/>
  <pageSetup paperSize="9" scale="98" orientation="portrait" horizontalDpi="4294967295" verticalDpi="4294967295" r:id="rId1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Disclaimer</vt:lpstr>
      <vt:lpstr>Solutions</vt:lpstr>
      <vt:lpstr>Titration</vt:lpstr>
      <vt:lpstr>Solutions!Print_Area</vt:lpstr>
      <vt:lpstr>Titration!Print_Area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Dömötörová</dc:creator>
  <cp:lastModifiedBy>Ivan Špánik</cp:lastModifiedBy>
  <cp:lastPrinted>2023-01-13T15:18:12Z</cp:lastPrinted>
  <dcterms:created xsi:type="dcterms:W3CDTF">2015-06-05T18:19:34Z</dcterms:created>
  <dcterms:modified xsi:type="dcterms:W3CDTF">2026-02-05T08:18:45Z</dcterms:modified>
</cp:coreProperties>
</file>